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pie clef USB\HES-SO\TRAN\Documents de cours\CAVC - Voies de circulation\CAVC 01 - Véhicule routier\CAVC 01.1 Support de cours\CAVC 01.1.1 Outils informatiques\"/>
    </mc:Choice>
  </mc:AlternateContent>
  <xr:revisionPtr revIDLastSave="0" documentId="13_ncr:1_{B920D904-3ED7-4DD9-8C7A-A7C4547F031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6" i="1" l="1"/>
  <c r="H37" i="1"/>
  <c r="H36" i="1" l="1"/>
  <c r="D31" i="1"/>
  <c r="I31" i="1" s="1"/>
  <c r="D10" i="1"/>
  <c r="D25" i="1" l="1"/>
  <c r="D15" i="1"/>
  <c r="I30" i="1"/>
  <c r="D17" i="1"/>
  <c r="D18" i="1" s="1"/>
  <c r="D37" i="1"/>
  <c r="D38" i="1" l="1"/>
  <c r="D32" i="1" s="1"/>
</calcChain>
</file>

<file path=xl/sharedStrings.xml><?xml version="1.0" encoding="utf-8"?>
<sst xmlns="http://schemas.openxmlformats.org/spreadsheetml/2006/main" count="77" uniqueCount="59">
  <si>
    <t>Vitesse initiale</t>
  </si>
  <si>
    <t>km/h</t>
  </si>
  <si>
    <t>Vi</t>
  </si>
  <si>
    <t>m/s</t>
  </si>
  <si>
    <t>Type de route</t>
  </si>
  <si>
    <t>CFL</t>
  </si>
  <si>
    <t>Autres routes</t>
  </si>
  <si>
    <t>Surface frontale</t>
  </si>
  <si>
    <t>Déclivité</t>
  </si>
  <si>
    <t>%</t>
  </si>
  <si>
    <t>i</t>
  </si>
  <si>
    <t>Temps de réaction</t>
  </si>
  <si>
    <t>tr</t>
  </si>
  <si>
    <t>s</t>
  </si>
  <si>
    <t>m</t>
  </si>
  <si>
    <t>En courbe</t>
  </si>
  <si>
    <t>Formule avec effet courbe</t>
  </si>
  <si>
    <t>CFL réduit</t>
  </si>
  <si>
    <t>Cx</t>
  </si>
  <si>
    <t>Densité air</t>
  </si>
  <si>
    <t>-</t>
  </si>
  <si>
    <t>Masse véhicule</t>
  </si>
  <si>
    <t>CFT</t>
  </si>
  <si>
    <t>Rayon de la courbe</t>
  </si>
  <si>
    <t>R</t>
  </si>
  <si>
    <t>CFT p</t>
  </si>
  <si>
    <t>Dévers</t>
  </si>
  <si>
    <t>p</t>
  </si>
  <si>
    <t>CFL p</t>
  </si>
  <si>
    <t>a</t>
  </si>
  <si>
    <r>
      <t xml:space="preserve">Rapport CFL /  </t>
    </r>
    <r>
      <rPr>
        <sz val="11"/>
        <color theme="1"/>
        <rFont val="Symbol"/>
        <family val="1"/>
        <charset val="2"/>
      </rPr>
      <t>m</t>
    </r>
  </si>
  <si>
    <t>Calcul de la distance d'arrêt d'un véhicule</t>
  </si>
  <si>
    <t>Sources :</t>
  </si>
  <si>
    <t>En général : 2 secondes</t>
  </si>
  <si>
    <t>Déclivité moyenne, admise constante sur la totalité du freinage</t>
  </si>
  <si>
    <t>Coefficient de frottement latéral</t>
  </si>
  <si>
    <t xml:space="preserve">Distance d'arrêt </t>
  </si>
  <si>
    <t>Da</t>
  </si>
  <si>
    <t>Saisir les valeurs en blanc uniquement !</t>
  </si>
  <si>
    <t>Distance d'arrêt Da - Formule avec résistance de l'air</t>
  </si>
  <si>
    <t>Selon SN 640 090 b</t>
  </si>
  <si>
    <t>Distance d'arrêt Da - Formule simplifiée</t>
  </si>
  <si>
    <t>Admis constant sur la totalité du freinage</t>
  </si>
  <si>
    <t>Coefficient de frottement final</t>
  </si>
  <si>
    <t>Coefficient de frottement moyen</t>
  </si>
  <si>
    <t>Valeur simplifiée - Distance d'arrêt de base</t>
  </si>
  <si>
    <t>Valeur avec prise en compte d'un CFL variable</t>
  </si>
  <si>
    <t>Valeur standard : cx de 0,35</t>
  </si>
  <si>
    <r>
      <t>Valeur standard : surface frontale de 2,1 m</t>
    </r>
    <r>
      <rPr>
        <i/>
        <vertAlign val="superscript"/>
        <sz val="10"/>
        <color theme="1"/>
        <rFont val="Calibri"/>
        <family val="2"/>
        <scheme val="minor"/>
      </rPr>
      <t>2</t>
    </r>
  </si>
  <si>
    <r>
      <t>Valeur standard : densité de 1,293 kg/m</t>
    </r>
    <r>
      <rPr>
        <i/>
        <vertAlign val="superscript"/>
        <sz val="10"/>
        <color theme="1"/>
        <rFont val="Calibri"/>
        <family val="2"/>
        <scheme val="minor"/>
      </rPr>
      <t>3</t>
    </r>
  </si>
  <si>
    <t>Valeur standard : masse de 1'250 kg</t>
  </si>
  <si>
    <t>Distance d'arrêt Da - Prise en compte des courbes</t>
  </si>
  <si>
    <t xml:space="preserve">Prise en compte de la </t>
  </si>
  <si>
    <t>b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</si>
  <si>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</si>
  <si>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</si>
  <si>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Service des ponts et chaussées SPC
Tiefbauamt TBA
Section projets routiers
Sektion Strassenprojekte
Rue des Chanoines 17, 1701 Fribourg
</t>
  </si>
  <si>
    <t>kg</t>
  </si>
  <si>
    <t>TGC25 + Normes suisses + Manuel AIPCR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</si>
</sst>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0"/>
      <name val="Arial Black"/>
      <family val="2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5" borderId="0" xfId="0" applyFill="1" applyAlignment="1">
      <alignment vertical="center"/>
    </xf>
    <xf numFmtId="0" fontId="0" fillId="5" borderId="0" xfId="0" applyFill="1" applyAlignment="1">
      <alignment horizontal="left" vertical="center" indent="1"/>
    </xf>
    <xf numFmtId="0" fontId="0" fillId="5" borderId="0" xfId="0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165" fontId="0" fillId="5" borderId="0" xfId="0" applyNumberFormat="1" applyFill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0" fontId="0" fillId="3" borderId="18" xfId="0" applyFill="1" applyBorder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wrapText="1" indent="1"/>
    </xf>
    <xf numFmtId="4" fontId="0" fillId="3" borderId="0" xfId="0" applyNumberFormat="1" applyFill="1" applyAlignment="1">
      <alignment horizontal="center" vertical="center"/>
    </xf>
    <xf numFmtId="0" fontId="2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164" fontId="6" fillId="2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5" borderId="0" xfId="0" applyFill="1" applyAlignment="1">
      <alignment vertical="center" wrapText="1"/>
    </xf>
    <xf numFmtId="0" fontId="8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3" fontId="13" fillId="8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 inden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932815</xdr:colOff>
      <xdr:row>2</xdr:row>
      <xdr:rowOff>38100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3281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4" workbookViewId="0">
      <selection activeCell="H9" sqref="H9"/>
    </sheetView>
  </sheetViews>
  <sheetFormatPr baseColWidth="10" defaultRowHeight="15" x14ac:dyDescent="0.25"/>
  <cols>
    <col min="1" max="1" width="2.7109375" style="1" customWidth="1"/>
    <col min="2" max="2" width="32.28515625" style="1" bestFit="1" customWidth="1"/>
    <col min="3" max="3" width="5.7109375" style="1" customWidth="1"/>
    <col min="4" max="4" width="20.7109375" style="1" customWidth="1"/>
    <col min="5" max="5" width="8.85546875" style="1" bestFit="1" customWidth="1"/>
    <col min="6" max="6" width="51.28515625" style="1" bestFit="1" customWidth="1"/>
    <col min="7" max="7" width="2.7109375" style="1" customWidth="1"/>
    <col min="8" max="16384" width="11.42578125" style="1"/>
  </cols>
  <sheetData>
    <row r="1" spans="2:8" ht="9.9499999999999993" customHeight="1" x14ac:dyDescent="0.25"/>
    <row r="2" spans="2:8" ht="60" customHeight="1" x14ac:dyDescent="0.25">
      <c r="D2" s="35" t="s">
        <v>56</v>
      </c>
      <c r="E2" s="35"/>
      <c r="F2" s="35"/>
      <c r="G2" s="35"/>
      <c r="H2" s="35"/>
    </row>
    <row r="5" spans="2:8" ht="20.100000000000001" customHeight="1" x14ac:dyDescent="0.25">
      <c r="B5" s="39" t="s">
        <v>31</v>
      </c>
      <c r="C5" s="39"/>
      <c r="E5" s="1" t="s">
        <v>32</v>
      </c>
      <c r="F5" s="1" t="s">
        <v>58</v>
      </c>
    </row>
    <row r="6" spans="2:8" ht="20.100000000000001" customHeight="1" x14ac:dyDescent="0.25">
      <c r="B6" s="39"/>
      <c r="C6" s="39"/>
      <c r="E6" s="1" t="s">
        <v>38</v>
      </c>
    </row>
    <row r="7" spans="2:8" ht="20.100000000000001" customHeight="1" thickBot="1" x14ac:dyDescent="0.3"/>
    <row r="8" spans="2:8" ht="30" customHeight="1" thickTop="1" x14ac:dyDescent="0.25">
      <c r="B8" s="40" t="s">
        <v>41</v>
      </c>
      <c r="C8" s="41"/>
      <c r="D8" s="41"/>
      <c r="E8" s="42"/>
    </row>
    <row r="9" spans="2:8" ht="20.100000000000001" customHeight="1" x14ac:dyDescent="0.25">
      <c r="B9" s="8" t="s">
        <v>0</v>
      </c>
      <c r="C9" s="12" t="s">
        <v>2</v>
      </c>
      <c r="D9" s="36">
        <v>80</v>
      </c>
      <c r="E9" s="10" t="s">
        <v>1</v>
      </c>
      <c r="F9" s="14"/>
    </row>
    <row r="10" spans="2:8" ht="20.100000000000001" customHeight="1" x14ac:dyDescent="0.25">
      <c r="B10" s="8"/>
      <c r="C10" s="12" t="s">
        <v>2</v>
      </c>
      <c r="D10" s="21">
        <f>D9/3.6</f>
        <v>22.222222222222221</v>
      </c>
      <c r="E10" s="10" t="s">
        <v>3</v>
      </c>
      <c r="F10" s="14"/>
    </row>
    <row r="11" spans="2:8" ht="20.100000000000001" customHeight="1" x14ac:dyDescent="0.25">
      <c r="B11" s="8" t="s">
        <v>4</v>
      </c>
      <c r="C11" s="12" t="s">
        <v>20</v>
      </c>
      <c r="D11" s="36" t="s">
        <v>6</v>
      </c>
      <c r="E11" s="10" t="s">
        <v>20</v>
      </c>
      <c r="F11" s="14"/>
    </row>
    <row r="12" spans="2:8" ht="20.100000000000001" customHeight="1" x14ac:dyDescent="0.25">
      <c r="B12" s="8" t="s">
        <v>8</v>
      </c>
      <c r="C12" s="12" t="s">
        <v>10</v>
      </c>
      <c r="D12" s="36">
        <v>-4</v>
      </c>
      <c r="E12" s="10" t="s">
        <v>9</v>
      </c>
      <c r="F12" s="14" t="s">
        <v>34</v>
      </c>
    </row>
    <row r="13" spans="2:8" ht="20.100000000000001" customHeight="1" x14ac:dyDescent="0.25">
      <c r="B13" s="8" t="s">
        <v>11</v>
      </c>
      <c r="C13" s="12" t="s">
        <v>12</v>
      </c>
      <c r="D13" s="36">
        <v>2</v>
      </c>
      <c r="E13" s="10" t="s">
        <v>13</v>
      </c>
      <c r="F13" s="14" t="s">
        <v>33</v>
      </c>
    </row>
    <row r="14" spans="2:8" ht="20.100000000000001" customHeight="1" thickBot="1" x14ac:dyDescent="0.3">
      <c r="B14" s="16" t="s">
        <v>35</v>
      </c>
      <c r="C14" s="12" t="s">
        <v>5</v>
      </c>
      <c r="D14" s="17">
        <f>IF(D11="Routes à grand débit",6*10^-6*D9^2-0.0033*D9+0.6635,3*10^-5*D9^2-0.0068*D9+0.654)</f>
        <v>0.30200000000000016</v>
      </c>
      <c r="E14" s="10" t="s">
        <v>20</v>
      </c>
      <c r="F14" s="14" t="s">
        <v>42</v>
      </c>
    </row>
    <row r="15" spans="2:8" ht="20.100000000000001" customHeight="1" thickTop="1" thickBot="1" x14ac:dyDescent="0.3">
      <c r="B15" s="9" t="s">
        <v>36</v>
      </c>
      <c r="C15" s="13" t="s">
        <v>37</v>
      </c>
      <c r="D15" s="27">
        <f>D13*D10+D10^2/(2*9.81*(D14+D12/100))</f>
        <v>140.51154385496704</v>
      </c>
      <c r="E15" s="11" t="s">
        <v>14</v>
      </c>
      <c r="F15" s="14" t="s">
        <v>45</v>
      </c>
    </row>
    <row r="16" spans="2:8" ht="20.100000000000001" customHeight="1" thickTop="1" x14ac:dyDescent="0.25">
      <c r="B16" s="16" t="s">
        <v>43</v>
      </c>
      <c r="C16" s="12" t="s">
        <v>5</v>
      </c>
      <c r="D16" s="17">
        <f>IF(D11="Routes à grand débit",6*10^-6*40^2-0.0033*40+0.6635,3*10^-5*40^2-0.0068*40+0.654)</f>
        <v>0.43000000000000005</v>
      </c>
      <c r="E16" s="10" t="s">
        <v>20</v>
      </c>
      <c r="F16" s="14"/>
    </row>
    <row r="17" spans="2:12" ht="20.100000000000001" customHeight="1" thickBot="1" x14ac:dyDescent="0.3">
      <c r="B17" s="16" t="s">
        <v>44</v>
      </c>
      <c r="C17" s="12" t="s">
        <v>5</v>
      </c>
      <c r="D17" s="28">
        <f>(D16+D14)/2</f>
        <v>0.3660000000000001</v>
      </c>
      <c r="E17" s="10" t="s">
        <v>20</v>
      </c>
      <c r="F17" s="14"/>
    </row>
    <row r="18" spans="2:12" ht="20.100000000000001" customHeight="1" thickTop="1" thickBot="1" x14ac:dyDescent="0.3">
      <c r="B18" s="9" t="s">
        <v>36</v>
      </c>
      <c r="C18" s="13" t="s">
        <v>37</v>
      </c>
      <c r="D18" s="27">
        <f>D13*D10+D10^2/(2*9.81*(D17+D12/100))</f>
        <v>121.65174519768655</v>
      </c>
      <c r="E18" s="11" t="s">
        <v>14</v>
      </c>
      <c r="F18" s="14" t="s">
        <v>46</v>
      </c>
    </row>
    <row r="19" spans="2:12" ht="9.9499999999999993" customHeight="1" thickTop="1" thickBot="1" x14ac:dyDescent="0.3">
      <c r="B19" s="18"/>
      <c r="C19" s="19"/>
      <c r="D19" s="20"/>
      <c r="E19" s="2"/>
      <c r="F19" s="14"/>
    </row>
    <row r="20" spans="2:12" ht="30" customHeight="1" thickTop="1" x14ac:dyDescent="0.25">
      <c r="B20" s="43" t="s">
        <v>39</v>
      </c>
      <c r="C20" s="44"/>
      <c r="D20" s="44"/>
      <c r="E20" s="45"/>
      <c r="F20" s="14" t="s">
        <v>40</v>
      </c>
    </row>
    <row r="21" spans="2:12" ht="20.100000000000001" customHeight="1" x14ac:dyDescent="0.25">
      <c r="B21" s="22" t="s">
        <v>7</v>
      </c>
      <c r="C21" s="15"/>
      <c r="D21" s="37">
        <v>2.1</v>
      </c>
      <c r="E21" s="34" t="s">
        <v>54</v>
      </c>
      <c r="F21" s="14" t="s">
        <v>48</v>
      </c>
    </row>
    <row r="22" spans="2:12" ht="20.100000000000001" customHeight="1" x14ac:dyDescent="0.25">
      <c r="B22" s="22" t="s">
        <v>18</v>
      </c>
      <c r="C22" s="15"/>
      <c r="D22" s="37">
        <v>0.35</v>
      </c>
      <c r="E22" s="34" t="s">
        <v>20</v>
      </c>
      <c r="F22" s="14" t="s">
        <v>47</v>
      </c>
    </row>
    <row r="23" spans="2:12" ht="20.100000000000001" customHeight="1" x14ac:dyDescent="0.25">
      <c r="B23" s="22" t="s">
        <v>19</v>
      </c>
      <c r="C23" s="15"/>
      <c r="D23" s="37">
        <v>1.2929999999999999</v>
      </c>
      <c r="E23" s="34" t="s">
        <v>55</v>
      </c>
      <c r="F23" s="14" t="s">
        <v>49</v>
      </c>
    </row>
    <row r="24" spans="2:12" ht="20.100000000000001" customHeight="1" thickBot="1" x14ac:dyDescent="0.3">
      <c r="B24" s="22" t="s">
        <v>21</v>
      </c>
      <c r="C24" s="15"/>
      <c r="D24" s="38">
        <v>1250</v>
      </c>
      <c r="E24" s="34" t="s">
        <v>57</v>
      </c>
      <c r="F24" s="14" t="s">
        <v>50</v>
      </c>
    </row>
    <row r="25" spans="2:12" ht="20.100000000000001" customHeight="1" thickTop="1" thickBot="1" x14ac:dyDescent="0.3">
      <c r="B25" s="23" t="s">
        <v>36</v>
      </c>
      <c r="C25" s="24" t="s">
        <v>37</v>
      </c>
      <c r="D25" s="26">
        <f>D13*D10+D10^2/(2*(9.81*(D14+D12/100)+0.5*D22*D23*D21/D24*D10^2))</f>
        <v>133.97256410772911</v>
      </c>
      <c r="E25" s="25" t="s">
        <v>14</v>
      </c>
      <c r="F25" s="14"/>
    </row>
    <row r="26" spans="2:12" ht="9.9499999999999993" customHeight="1" thickTop="1" x14ac:dyDescent="0.25">
      <c r="B26" s="18"/>
      <c r="C26" s="19"/>
      <c r="D26" s="33"/>
      <c r="E26" s="2"/>
      <c r="F26" s="14"/>
    </row>
    <row r="27" spans="2:12" ht="20.100000000000001" hidden="1" customHeight="1" thickTop="1" x14ac:dyDescent="0.25">
      <c r="B27" s="43" t="s">
        <v>51</v>
      </c>
      <c r="C27" s="44"/>
      <c r="D27" s="44"/>
      <c r="E27" s="45"/>
      <c r="F27" s="14" t="s">
        <v>52</v>
      </c>
    </row>
    <row r="28" spans="2:12" ht="20.100000000000001" hidden="1" customHeight="1" x14ac:dyDescent="0.25">
      <c r="B28" s="31"/>
      <c r="C28" s="29"/>
      <c r="D28" s="32"/>
      <c r="E28" s="15"/>
      <c r="F28" s="14"/>
    </row>
    <row r="29" spans="2:12" ht="20.100000000000001" hidden="1" customHeight="1" x14ac:dyDescent="0.25">
      <c r="B29" s="2" t="s">
        <v>23</v>
      </c>
      <c r="C29" s="2" t="s">
        <v>24</v>
      </c>
      <c r="D29" s="30">
        <v>240</v>
      </c>
      <c r="E29" s="1" t="s">
        <v>14</v>
      </c>
      <c r="F29" s="14"/>
    </row>
    <row r="30" spans="2:12" ht="20.100000000000001" hidden="1" customHeight="1" x14ac:dyDescent="0.25">
      <c r="B30" s="2" t="s">
        <v>26</v>
      </c>
      <c r="C30" s="2" t="s">
        <v>27</v>
      </c>
      <c r="D30" s="30">
        <v>7</v>
      </c>
      <c r="E30" s="1" t="s">
        <v>9</v>
      </c>
      <c r="F30" s="14"/>
      <c r="I30" s="7">
        <f>D14*H36</f>
        <v>0.33555555555555572</v>
      </c>
    </row>
    <row r="31" spans="2:12" ht="20.100000000000001" hidden="1" customHeight="1" x14ac:dyDescent="0.25">
      <c r="B31" s="2"/>
      <c r="C31" s="2" t="s">
        <v>22</v>
      </c>
      <c r="D31" s="5">
        <f>9*10^-6*D9^2-0.0028*D9+0.306</f>
        <v>0.1396</v>
      </c>
      <c r="F31" s="14"/>
      <c r="I31" s="7">
        <f>H37*D31</f>
        <v>0.2792</v>
      </c>
    </row>
    <row r="32" spans="2:12" ht="20.100000000000001" hidden="1" customHeight="1" x14ac:dyDescent="0.25">
      <c r="B32" s="2" t="s">
        <v>16</v>
      </c>
      <c r="C32" s="2"/>
      <c r="D32" s="4">
        <f>D13*D10+D10^2/(2*9.81*(D38+D12/100))</f>
        <v>144.92264832814175</v>
      </c>
      <c r="G32" s="1" t="s">
        <v>15</v>
      </c>
      <c r="H32" s="1" t="s">
        <v>17</v>
      </c>
      <c r="K32" s="1">
        <v>100</v>
      </c>
      <c r="L32" s="1">
        <v>0.12</v>
      </c>
    </row>
    <row r="33" spans="2:12" ht="20.100000000000001" hidden="1" customHeight="1" x14ac:dyDescent="0.25">
      <c r="B33" s="2"/>
      <c r="C33" s="2"/>
      <c r="K33" s="1">
        <v>120</v>
      </c>
      <c r="L33" s="1">
        <v>0.1</v>
      </c>
    </row>
    <row r="34" spans="2:12" ht="20.100000000000001" hidden="1" customHeight="1" x14ac:dyDescent="0.25">
      <c r="C34" s="2"/>
      <c r="E34" s="1" t="s">
        <v>20</v>
      </c>
    </row>
    <row r="35" spans="2:12" ht="20.100000000000001" hidden="1" customHeight="1" x14ac:dyDescent="0.25">
      <c r="B35" s="2"/>
      <c r="C35" s="2"/>
    </row>
    <row r="36" spans="2:12" ht="20.100000000000001" hidden="1" customHeight="1" x14ac:dyDescent="0.25">
      <c r="B36" s="2"/>
      <c r="C36" s="2"/>
      <c r="G36" s="6" t="s">
        <v>29</v>
      </c>
      <c r="H36" s="7">
        <f>1/0.9</f>
        <v>1.1111111111111112</v>
      </c>
      <c r="I36" s="1" t="s">
        <v>30</v>
      </c>
    </row>
    <row r="37" spans="2:12" ht="20.100000000000001" hidden="1" customHeight="1" x14ac:dyDescent="0.25">
      <c r="B37" s="2" t="s">
        <v>25</v>
      </c>
      <c r="C37" s="2"/>
      <c r="D37" s="7">
        <f>D10^2/9.81/D29-D30/100</f>
        <v>0.13974650037964115</v>
      </c>
      <c r="E37" s="1" t="s">
        <v>20</v>
      </c>
      <c r="G37" s="6" t="s">
        <v>53</v>
      </c>
      <c r="H37" s="3">
        <f>1/0.5</f>
        <v>2</v>
      </c>
    </row>
    <row r="38" spans="2:12" hidden="1" x14ac:dyDescent="0.25">
      <c r="B38" s="2" t="s">
        <v>28</v>
      </c>
      <c r="C38" s="2"/>
      <c r="D38" s="7">
        <f>I30*(1-(D37/I31)^2)^0.5</f>
        <v>0.29049790972269485</v>
      </c>
    </row>
    <row r="39" spans="2:12" hidden="1" x14ac:dyDescent="0.25"/>
    <row r="40" spans="2:12" hidden="1" x14ac:dyDescent="0.25"/>
    <row r="41" spans="2:12" hidden="1" x14ac:dyDescent="0.25"/>
  </sheetData>
  <mergeCells count="4">
    <mergeCell ref="B5:C6"/>
    <mergeCell ref="B8:E8"/>
    <mergeCell ref="B20:E20"/>
    <mergeCell ref="B27:E27"/>
  </mergeCells>
  <dataValidations count="1">
    <dataValidation type="list" allowBlank="1" showInputMessage="1" showErrorMessage="1" sqref="D11" xr:uid="{00000000-0002-0000-0000-000000000000}">
      <formula1>"Routes à grand débit,Autres routes"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Micaël TILLE</dc:creator>
  <cp:lastModifiedBy>Micaël Tille</cp:lastModifiedBy>
  <cp:lastPrinted>2011-07-19T06:45:33Z</cp:lastPrinted>
  <dcterms:created xsi:type="dcterms:W3CDTF">2011-07-18T12:31:32Z</dcterms:created>
  <dcterms:modified xsi:type="dcterms:W3CDTF">2025-09-16T13:21:07Z</dcterms:modified>
</cp:coreProperties>
</file>